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47\"/>
    </mc:Choice>
  </mc:AlternateContent>
  <xr:revisionPtr revIDLastSave="0" documentId="13_ncr:1_{9C393515-1E8A-451D-8E55-CDAF50FD323D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6" i="1" l="1"/>
  <c r="C29" i="1"/>
  <c r="C30" i="1" s="1"/>
  <c r="H38" i="1"/>
  <c r="H37" i="1"/>
  <c r="H36" i="1"/>
  <c r="H35" i="1"/>
  <c r="H34" i="1"/>
  <c r="E71" i="2"/>
  <c r="E72" i="2" s="1"/>
  <c r="E74" i="2" s="1"/>
  <c r="E75" i="2" s="1"/>
  <c r="E76" i="2" s="1"/>
  <c r="G70" i="2"/>
  <c r="G71" i="2" s="1"/>
  <c r="G72" i="2" s="1"/>
  <c r="G74" i="2" s="1"/>
  <c r="G75" i="2" s="1"/>
  <c r="G76" i="2" s="1"/>
  <c r="F70" i="2"/>
  <c r="F71" i="2" s="1"/>
  <c r="F72" i="2" s="1"/>
  <c r="F74" i="2" s="1"/>
  <c r="F75" i="2" s="1"/>
  <c r="F76" i="2" s="1"/>
  <c r="E70" i="2"/>
  <c r="D70" i="2"/>
  <c r="D71" i="2" s="1"/>
  <c r="G61" i="2"/>
  <c r="F61" i="2"/>
  <c r="E61" i="2"/>
  <c r="D61" i="2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6" i="2" l="1"/>
  <c r="H61" i="2"/>
  <c r="H33" i="2"/>
  <c r="C37" i="1"/>
  <c r="C32" i="1"/>
  <c r="C31" i="1"/>
  <c r="H71" i="2"/>
  <c r="D72" i="2"/>
  <c r="H70" i="2"/>
  <c r="D74" i="2" l="1"/>
  <c r="H72" i="2"/>
  <c r="D75" i="2" l="1"/>
  <c r="H74" i="2"/>
  <c r="D76" i="2" l="1"/>
  <c r="H75" i="2"/>
  <c r="H76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<sst xmlns="http://schemas.openxmlformats.org/spreadsheetml/2006/main" count="412" uniqueCount="177">
  <si>
    <t>СВОДКА ЗАТРАТ</t>
  </si>
  <si>
    <t>P_0947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</si>
  <si>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</si>
  <si>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</si>
  <si>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</si>
  <si>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</si>
  <si>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</si>
  <si>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</si>
  <si>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</si>
  <si>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</si>
  <si>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</si>
  <si>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</si>
  <si>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</si>
  <si>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</si>
  <si>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</si>
  <si>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</si>
  <si>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</si>
  <si>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</si>
  <si>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</si>
  <si>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</si>
  <si>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</si>
  <si>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</si>
  <si>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</si>
  <si>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</si>
  <si>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</si>
  <si>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</si>
  <si>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</si>
  <si>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</si>
  <si>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</si>
  <si>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</si>
  <si>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</si>
  <si>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</si>
  <si>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</si>
  <si>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</si>
  <si>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</si>
  <si>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</si>
  <si>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</si>
  <si>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</si>
  <si>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</si>
  <si>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</si>
  <si>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</si>
  <si>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</si>
  <si>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</si>
  <si>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</si>
  <si>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</si>
  <si>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</si>
  <si>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</si>
  <si>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</si>
  <si>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</si>
  <si>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</si>
  <si>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</si>
  <si>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</si>
  <si>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</si>
  <si>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</si>
  <si>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</si>
  <si>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</si>
  <si>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</si>
  <si>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</si>
  <si>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</si>
  <si>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</si>
  <si>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</si>
  <si>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</si>
  <si>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</si>
  <si>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</si>
  <si>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</si>
  <si>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</si>
  <si>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</si>
  <si>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</si>
  <si>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</si>
  <si>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</si>
  <si>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</si>
  <si>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</si>
  <si>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</si>
  <si>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</si>
  <si>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</si>
  <si>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</si>
  <si>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</si>
  <si>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</si>
  <si>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</si>
  <si>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</si>
  <si>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</si>
  <si>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</si>
  <si>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</si>
  <si>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</si>
  <si>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</si>
  <si>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</si>
  <si>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</si>
  <si>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</si>
  <si>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</si>
  <si>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</si>
  <si>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</si>
  <si>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</si>
  <si>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</si>
  <si>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</si>
  <si>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</si>
  <si>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</si>
  <si>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</si>
  <si>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</si>
  <si>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</si>
  <si>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</si>
  <si>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</si>
  <si>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</si>
  <si>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</si>
  <si>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</si>
  <si>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</si>
  <si>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</si>
  <si>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</si>
  <si>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</si>
  <si>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</si>
  <si>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</si>
  <si>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</si>
  <si>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</si>
  <si>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</si>
  <si>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</si>
  <si>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</si>
  <si>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</si>
  <si>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</si>
  <si>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</si>
  <si>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</si>
  <si>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</si>
  <si>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</si>
  <si>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</si>
  <si>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</si>
  <si>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</si>
  <si>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</si>
  <si>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</si>
  <si>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</si>
  <si>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</si>
  <si>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</si>
  <si>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</si>
  <si>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518-02-01</t>
  </si>
  <si>
    <t>ОСР 518-12-01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</si>
  <si>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</si>
  <si>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</si>
  <si>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</si>
  <si>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</si>
  <si>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</si>
  <si>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</si>
  <si>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</si>
  <si>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</si>
  <si>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</si>
  <si>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</si>
  <si>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</si>
  <si>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</si>
  <si>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</si>
  <si>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</si>
  <si>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</si>
  <si>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</si>
  <si>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</si>
  <si>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</si>
  <si>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</si>
  <si>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</si>
  <si>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</si>
  <si>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</si>
  <si>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</si>
  <si>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</si>
  <si>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</si>
  <si>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</si>
  <si>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</si>
  <si>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</si>
  <si>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</si>
  <si>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</si>
  <si>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</si>
  <si>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</si>
  <si>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</si>
  <si>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ФСБЦ-21.1.07.02-1169</t>
  </si>
  <si>
    <t>ФСБЦ-24.3.02.02-0004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</si>
  <si>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</si>
  <si>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</si>
  <si>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</si>
  <si>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</si>
  <si>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</si>
  <si>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</si>
  <si>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</si>
  <si>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</si>
  <si>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</si>
  <si>
    <t>Реконструкция КЛ-6 кВ, тп-188 - тп-305 (протяженностью 0,2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</si>
</sst>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149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150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151</v>
      </c>
      <c r="C26" s="54"/>
      <c r="D26" s="51"/>
      <c r="E26" s="51"/>
      <c r="F26" s="52"/>
      <c r="G26" s="52" t="s">
        <v>152</v>
      </c>
      <c r="H26" s="52"/>
    </row>
    <row r="27" spans="1:8" ht="16.95" customHeight="1" x14ac:dyDescent="0.3">
      <c r="A27" s="55" t="s">
        <v>6</v>
      </c>
      <c r="B27" s="53" t="s">
        <v>153</v>
      </c>
      <c r="C27" s="56">
        <v>0</v>
      </c>
      <c r="D27" s="57"/>
      <c r="E27" s="57"/>
      <c r="F27" s="58" t="s">
        <v>154</v>
      </c>
      <c r="G27" s="58" t="s">
        <v>155</v>
      </c>
      <c r="H27" s="58" t="s">
        <v>156</v>
      </c>
    </row>
    <row r="28" spans="1:8" ht="16.95" customHeight="1" x14ac:dyDescent="0.3">
      <c r="A28" s="55" t="s">
        <v>7</v>
      </c>
      <c r="B28" s="53" t="s">
        <v>157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158</v>
      </c>
      <c r="C29" s="62">
        <f>ССР!G67*1.2</f>
        <v>320.70843910995598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320.70843910995598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159</v>
      </c>
      <c r="C31" s="62">
        <f>C30-ROUND(C30/1.2,5)</f>
        <v>53.451409109955989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160</v>
      </c>
      <c r="C32" s="66">
        <f>C30*H37</f>
        <v>388.46591452484626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161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151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153</v>
      </c>
      <c r="C35" s="75">
        <f>ССР!D76+ССР!E76</f>
        <v>3452.2229194992947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157</v>
      </c>
      <c r="C36" s="75">
        <f>ССР!F76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158</v>
      </c>
      <c r="C37" s="75">
        <f>(ССР!G72-ССР!G67)*1.2</f>
        <v>80.046739510727562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3532.2696590100222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159</v>
      </c>
      <c r="C39" s="62">
        <f>C38-ROUND(C38/1.2,5)</f>
        <v>588.71160901002213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160</v>
      </c>
      <c r="C40" s="76">
        <f>C38*H38</f>
        <v>4467.6979582566164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162</v>
      </c>
      <c r="C42" s="102">
        <f>C40+C32</f>
        <v>4856.1638727814625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163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98.860445487044998</v>
      </c>
      <c r="H13" s="19">
        <v>98.860445487044998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98.860445487044998</v>
      </c>
      <c r="H14" s="19">
        <v>98.860445487044998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2237.4016258537999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2094.7464983947998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142.65512745903001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86</v>
      </c>
      <c r="B8" s="97"/>
      <c r="C8" s="95" t="s">
        <v>120</v>
      </c>
      <c r="D8" s="44">
        <v>2237.4016258537999</v>
      </c>
      <c r="E8" s="41">
        <v>0.22500000000000001</v>
      </c>
      <c r="F8" s="41" t="s">
        <v>119</v>
      </c>
      <c r="G8" s="44">
        <v>9944.007226017</v>
      </c>
      <c r="H8" s="47"/>
    </row>
    <row r="9" spans="1:8" x14ac:dyDescent="0.3">
      <c r="A9" s="99">
        <v>1</v>
      </c>
      <c r="B9" s="42" t="s">
        <v>115</v>
      </c>
      <c r="C9" s="95"/>
      <c r="D9" s="44">
        <v>2094.7464983947998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116</v>
      </c>
      <c r="C10" s="95"/>
      <c r="D10" s="44">
        <v>142.65512745903001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49</v>
      </c>
      <c r="B13" s="94"/>
      <c r="C13" s="37"/>
      <c r="D13" s="43">
        <v>7.3870486839409004</v>
      </c>
      <c r="E13" s="41"/>
      <c r="F13" s="41"/>
      <c r="G13" s="41"/>
      <c r="H13" s="47"/>
    </row>
    <row r="14" spans="1:8" x14ac:dyDescent="0.3">
      <c r="A14" s="95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6.8032251545291</v>
      </c>
      <c r="E17" s="41"/>
      <c r="F17" s="41"/>
      <c r="G17" s="41"/>
      <c r="H17" s="47"/>
    </row>
    <row r="18" spans="1:8" x14ac:dyDescent="0.3">
      <c r="A18" s="96" t="s">
        <v>89</v>
      </c>
      <c r="B18" s="97"/>
      <c r="C18" s="95" t="s">
        <v>120</v>
      </c>
      <c r="D18" s="44">
        <v>6.8032251545291</v>
      </c>
      <c r="E18" s="41">
        <v>0.22500000000000001</v>
      </c>
      <c r="F18" s="41" t="s">
        <v>119</v>
      </c>
      <c r="G18" s="44">
        <v>30.236556242351998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6.8032251545291</v>
      </c>
      <c r="E22" s="41"/>
      <c r="F22" s="41"/>
      <c r="G22" s="41"/>
      <c r="H22" s="98"/>
    </row>
    <row r="23" spans="1:8" x14ac:dyDescent="0.3">
      <c r="A23" s="95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7.3870486839409004</v>
      </c>
      <c r="E26" s="41"/>
      <c r="F26" s="41"/>
      <c r="G26" s="41"/>
      <c r="H26" s="47"/>
    </row>
    <row r="27" spans="1:8" x14ac:dyDescent="0.3">
      <c r="A27" s="96" t="s">
        <v>98</v>
      </c>
      <c r="B27" s="97"/>
      <c r="C27" s="95" t="s">
        <v>124</v>
      </c>
      <c r="D27" s="44">
        <v>0.58382352941175997</v>
      </c>
      <c r="E27" s="41">
        <v>0.01</v>
      </c>
      <c r="F27" s="41" t="s">
        <v>119</v>
      </c>
      <c r="G27" s="44">
        <v>58.382352941176002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123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0.58382352941175997</v>
      </c>
      <c r="E31" s="41"/>
      <c r="F31" s="41"/>
      <c r="G31" s="41"/>
      <c r="H31" s="98"/>
    </row>
    <row r="32" spans="1:8" ht="24.6" x14ac:dyDescent="0.3">
      <c r="A32" s="93" t="s">
        <v>65</v>
      </c>
      <c r="B32" s="94"/>
      <c r="C32" s="37"/>
      <c r="D32" s="43">
        <v>227.82543934888</v>
      </c>
      <c r="E32" s="41"/>
      <c r="F32" s="41"/>
      <c r="G32" s="41"/>
      <c r="H32" s="47"/>
    </row>
    <row r="33" spans="1:8" x14ac:dyDescent="0.3">
      <c r="A33" s="95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128.96499386183999</v>
      </c>
      <c r="E36" s="41"/>
      <c r="F36" s="41"/>
      <c r="G36" s="41"/>
      <c r="H36" s="47"/>
    </row>
    <row r="37" spans="1:8" x14ac:dyDescent="0.3">
      <c r="A37" s="96" t="s">
        <v>65</v>
      </c>
      <c r="B37" s="97"/>
      <c r="C37" s="95" t="s">
        <v>120</v>
      </c>
      <c r="D37" s="44">
        <v>128.96499386183999</v>
      </c>
      <c r="E37" s="41">
        <v>0.22500000000000001</v>
      </c>
      <c r="F37" s="41" t="s">
        <v>119</v>
      </c>
      <c r="G37" s="44">
        <v>573.17775049705995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128.96499386183999</v>
      </c>
      <c r="E41" s="41"/>
      <c r="F41" s="41"/>
      <c r="G41" s="41"/>
      <c r="H41" s="98"/>
    </row>
    <row r="42" spans="1:8" x14ac:dyDescent="0.3">
      <c r="A42" s="95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118</v>
      </c>
      <c r="C45" s="37"/>
      <c r="D45" s="43">
        <v>227.82543934888</v>
      </c>
      <c r="E45" s="41"/>
      <c r="F45" s="41"/>
      <c r="G45" s="41"/>
      <c r="H45" s="47"/>
    </row>
    <row r="46" spans="1:8" x14ac:dyDescent="0.3">
      <c r="A46" s="96" t="s">
        <v>65</v>
      </c>
      <c r="B46" s="97"/>
      <c r="C46" s="95" t="s">
        <v>129</v>
      </c>
      <c r="D46" s="44">
        <v>98.860445487044998</v>
      </c>
      <c r="E46" s="41">
        <v>1E-3</v>
      </c>
      <c r="F46" s="41" t="s">
        <v>127</v>
      </c>
      <c r="G46" s="44">
        <v>98860.445487044999</v>
      </c>
      <c r="H46" s="47"/>
    </row>
    <row r="47" spans="1:8" x14ac:dyDescent="0.3">
      <c r="A47" s="99">
        <v>1</v>
      </c>
      <c r="B47" s="42" t="s">
        <v>115</v>
      </c>
      <c r="C47" s="95"/>
      <c r="D47" s="44">
        <v>0</v>
      </c>
      <c r="E47" s="41"/>
      <c r="F47" s="41"/>
      <c r="G47" s="41"/>
      <c r="H47" s="98" t="s">
        <v>128</v>
      </c>
    </row>
    <row r="48" spans="1:8" x14ac:dyDescent="0.3">
      <c r="A48" s="95"/>
      <c r="B48" s="42" t="s">
        <v>116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117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118</v>
      </c>
      <c r="C50" s="95"/>
      <c r="D50" s="44">
        <v>98.860445487044998</v>
      </c>
      <c r="E50" s="41"/>
      <c r="F50" s="41"/>
      <c r="G50" s="41"/>
      <c r="H50" s="98"/>
    </row>
    <row r="51" spans="1:8" ht="24.6" x14ac:dyDescent="0.3">
      <c r="A51" s="93" t="s">
        <v>93</v>
      </c>
      <c r="B51" s="94"/>
      <c r="C51" s="37"/>
      <c r="D51" s="43">
        <v>419.57647058822999</v>
      </c>
      <c r="E51" s="41"/>
      <c r="F51" s="41"/>
      <c r="G51" s="41"/>
      <c r="H51" s="47"/>
    </row>
    <row r="52" spans="1:8" x14ac:dyDescent="0.3">
      <c r="A52" s="95" t="s">
        <v>130</v>
      </c>
      <c r="B52" s="42" t="s">
        <v>115</v>
      </c>
      <c r="C52" s="37"/>
      <c r="D52" s="43">
        <v>393.74117647059001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25.835294117646999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 t="s">
        <v>95</v>
      </c>
      <c r="B56" s="97"/>
      <c r="C56" s="95" t="s">
        <v>124</v>
      </c>
      <c r="D56" s="44">
        <v>419.57647058822999</v>
      </c>
      <c r="E56" s="41">
        <v>0.01</v>
      </c>
      <c r="F56" s="41" t="s">
        <v>119</v>
      </c>
      <c r="G56" s="44">
        <v>41957.647058823997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393.74117647059001</v>
      </c>
      <c r="E57" s="41"/>
      <c r="F57" s="41"/>
      <c r="G57" s="41"/>
      <c r="H57" s="98" t="s">
        <v>123</v>
      </c>
    </row>
    <row r="58" spans="1:8" x14ac:dyDescent="0.3">
      <c r="A58" s="95"/>
      <c r="B58" s="42" t="s">
        <v>116</v>
      </c>
      <c r="C58" s="95"/>
      <c r="D58" s="44">
        <v>25.835294117646999</v>
      </c>
      <c r="E58" s="41"/>
      <c r="F58" s="41"/>
      <c r="G58" s="41"/>
      <c r="H58" s="98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118</v>
      </c>
      <c r="C60" s="95"/>
      <c r="D60" s="44">
        <v>0</v>
      </c>
      <c r="E60" s="41"/>
      <c r="F60" s="41"/>
      <c r="G60" s="41"/>
      <c r="H60" s="98"/>
    </row>
    <row r="61" spans="1:8" ht="24.6" x14ac:dyDescent="0.3">
      <c r="A61" s="93" t="s">
        <v>100</v>
      </c>
      <c r="B61" s="94"/>
      <c r="C61" s="37"/>
      <c r="D61" s="43">
        <v>39.431593242741002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39.431593242741002</v>
      </c>
      <c r="E65" s="41"/>
      <c r="F65" s="41"/>
      <c r="G65" s="41"/>
      <c r="H65" s="47"/>
    </row>
    <row r="66" spans="1:8" x14ac:dyDescent="0.3">
      <c r="A66" s="96" t="s">
        <v>100</v>
      </c>
      <c r="B66" s="97"/>
      <c r="C66" s="95" t="s">
        <v>124</v>
      </c>
      <c r="D66" s="44">
        <v>39.431593242741002</v>
      </c>
      <c r="E66" s="41">
        <v>0.01</v>
      </c>
      <c r="F66" s="41" t="s">
        <v>119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123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39.431593242741002</v>
      </c>
      <c r="E70" s="41"/>
      <c r="F70" s="41"/>
      <c r="G70" s="41"/>
      <c r="H70" s="98"/>
    </row>
    <row r="71" spans="1:8" ht="24.6" x14ac:dyDescent="0.3">
      <c r="A71" s="93" t="s">
        <v>102</v>
      </c>
      <c r="B71" s="94"/>
      <c r="C71" s="37"/>
      <c r="D71" s="43">
        <v>0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6" t="s">
        <v>104</v>
      </c>
      <c r="B76" s="97"/>
      <c r="C76" s="95" t="s">
        <v>129</v>
      </c>
      <c r="D76" s="44">
        <v>0</v>
      </c>
      <c r="E76" s="41">
        <v>1E-3</v>
      </c>
      <c r="F76" s="41" t="s">
        <v>127</v>
      </c>
      <c r="G76" s="44">
        <v>0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0</v>
      </c>
      <c r="E77" s="41"/>
      <c r="F77" s="41"/>
      <c r="G77" s="41"/>
      <c r="H77" s="98" t="s">
        <v>128</v>
      </c>
    </row>
    <row r="78" spans="1:8" x14ac:dyDescent="0.3">
      <c r="A78" s="95"/>
      <c r="B78" s="42" t="s">
        <v>116</v>
      </c>
      <c r="C78" s="95"/>
      <c r="D78" s="44">
        <v>0</v>
      </c>
      <c r="E78" s="41"/>
      <c r="F78" s="41"/>
      <c r="G78" s="41"/>
      <c r="H78" s="98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8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2" t="s">
        <v>133</v>
      </c>
      <c r="B83" s="92"/>
      <c r="C83" s="92"/>
      <c r="D83" s="92"/>
      <c r="E83" s="92"/>
      <c r="F83" s="92"/>
      <c r="G83" s="92"/>
      <c r="H83" s="92"/>
    </row>
    <row r="84" spans="1:8" x14ac:dyDescent="0.3">
      <c r="A84" s="92" t="s">
        <v>134</v>
      </c>
      <c r="B84" s="92"/>
      <c r="C84" s="92"/>
      <c r="D84" s="92"/>
      <c r="E84" s="92"/>
      <c r="F84" s="92"/>
      <c r="G84" s="92"/>
      <c r="H84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164</v>
      </c>
      <c r="B4" s="26" t="s">
        <v>119</v>
      </c>
      <c r="C4" s="27">
        <v>0.32308593749999998</v>
      </c>
      <c r="D4" s="27">
        <v>5103.9171675885</v>
      </c>
      <c r="E4" s="26">
        <v>6</v>
      </c>
      <c r="F4" s="25" t="s">
        <v>164</v>
      </c>
      <c r="G4" s="27">
        <v>1649.0038630127001</v>
      </c>
      <c r="H4" s="28" t="s">
        <v>165</v>
      </c>
    </row>
    <row r="5" spans="1:8" ht="39" customHeight="1" x14ac:dyDescent="0.3">
      <c r="A5" s="25" t="s">
        <v>144</v>
      </c>
      <c r="B5" s="26" t="s">
        <v>119</v>
      </c>
      <c r="C5" s="27">
        <v>9.4218750000000004E-2</v>
      </c>
      <c r="D5" s="27">
        <v>818.22700652441995</v>
      </c>
      <c r="E5" s="26">
        <v>6</v>
      </c>
      <c r="F5" s="25" t="s">
        <v>144</v>
      </c>
      <c r="G5" s="27">
        <v>77.092325770973005</v>
      </c>
      <c r="H5" s="28" t="s">
        <v>166</v>
      </c>
    </row>
    <row r="6" spans="1:8" ht="39" hidden="1" customHeight="1" x14ac:dyDescent="0.3">
      <c r="A6" s="25" t="s">
        <v>145</v>
      </c>
      <c r="B6" s="26" t="s">
        <v>119</v>
      </c>
      <c r="C6" s="27">
        <v>5.0882352941175997E-2</v>
      </c>
      <c r="D6" s="27">
        <v>1662.7573397988001</v>
      </c>
      <c r="E6" s="26">
        <v>0.4</v>
      </c>
      <c r="F6" s="26"/>
      <c r="G6" s="27">
        <v>84.605005819173996</v>
      </c>
      <c r="H6" s="28"/>
    </row>
    <row r="7" spans="1:8" ht="39" hidden="1" customHeight="1" x14ac:dyDescent="0.3">
      <c r="A7" s="25" t="s">
        <v>146</v>
      </c>
      <c r="B7" s="26" t="s">
        <v>119</v>
      </c>
      <c r="C7" s="27">
        <v>2.9411764705882001E-3</v>
      </c>
      <c r="D7" s="27">
        <v>1363.9187907776</v>
      </c>
      <c r="E7" s="26">
        <v>0.4</v>
      </c>
      <c r="F7" s="26"/>
      <c r="G7" s="27">
        <v>4.0115258552282</v>
      </c>
      <c r="H7" s="28"/>
    </row>
    <row r="8" spans="1:8" ht="39" hidden="1" customHeight="1" x14ac:dyDescent="0.3">
      <c r="A8" s="25" t="s">
        <v>147</v>
      </c>
      <c r="B8" s="26" t="s">
        <v>119</v>
      </c>
      <c r="C8" s="27">
        <v>4.4411764705881998E-2</v>
      </c>
      <c r="D8" s="27">
        <v>1049.6719013825</v>
      </c>
      <c r="E8" s="26">
        <v>0.4</v>
      </c>
      <c r="F8" s="26"/>
      <c r="G8" s="27">
        <v>46.617781502576001</v>
      </c>
      <c r="H8" s="28"/>
    </row>
    <row r="9" spans="1:8" ht="39" hidden="1" customHeight="1" x14ac:dyDescent="0.3">
      <c r="A9" s="25" t="s">
        <v>148</v>
      </c>
      <c r="B9" s="26" t="s">
        <v>119</v>
      </c>
      <c r="C9" s="27">
        <v>0.01</v>
      </c>
      <c r="D9" s="27">
        <v>6808.6826035618997</v>
      </c>
      <c r="E9" s="26">
        <v>0.4</v>
      </c>
      <c r="F9" s="26"/>
      <c r="G9" s="27">
        <v>68.086826035618998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2094.7464983947998</v>
      </c>
      <c r="E25" s="20">
        <v>142.65512745903001</v>
      </c>
      <c r="F25" s="20">
        <v>0</v>
      </c>
      <c r="G25" s="20">
        <v>0</v>
      </c>
      <c r="H25" s="20">
        <v>2237.4016258537999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393.74117647059001</v>
      </c>
      <c r="E26" s="20">
        <v>25.835294117646999</v>
      </c>
      <c r="F26" s="20">
        <v>0</v>
      </c>
      <c r="G26" s="20">
        <v>0</v>
      </c>
      <c r="H26" s="20">
        <v>419.57647058822999</v>
      </c>
    </row>
    <row r="27" spans="1:8" ht="16.95" customHeight="1" x14ac:dyDescent="0.3">
      <c r="A27" s="6"/>
      <c r="B27" s="9"/>
      <c r="C27" s="9" t="s">
        <v>28</v>
      </c>
      <c r="D27" s="20">
        <v>2488.4876748654001</v>
      </c>
      <c r="E27" s="20">
        <v>168.49042157668001</v>
      </c>
      <c r="F27" s="20">
        <v>0</v>
      </c>
      <c r="G27" s="20">
        <v>0</v>
      </c>
      <c r="H27" s="20">
        <v>2656.9780964421002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2488.4876748654001</v>
      </c>
      <c r="E43" s="20">
        <v>168.49042157668001</v>
      </c>
      <c r="F43" s="20">
        <v>0</v>
      </c>
      <c r="G43" s="20">
        <v>0</v>
      </c>
      <c r="H43" s="20">
        <v>2656.9780964421002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41.894929967895997</v>
      </c>
      <c r="E45" s="20">
        <v>2.8531025491806998</v>
      </c>
      <c r="F45" s="20">
        <v>0</v>
      </c>
      <c r="G45" s="20">
        <v>0</v>
      </c>
      <c r="H45" s="20">
        <v>44.748032517075998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7.8748235294117999</v>
      </c>
      <c r="E46" s="20">
        <v>0.51670588235294002</v>
      </c>
      <c r="F46" s="20">
        <v>0</v>
      </c>
      <c r="G46" s="20">
        <v>0</v>
      </c>
      <c r="H46" s="20">
        <v>8.3915294117647008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5.8977272727273</v>
      </c>
      <c r="E47" s="20">
        <v>0</v>
      </c>
      <c r="F47" s="20">
        <v>0</v>
      </c>
      <c r="G47" s="20">
        <v>0</v>
      </c>
      <c r="H47" s="20">
        <v>5.8977272727273</v>
      </c>
    </row>
    <row r="48" spans="1:8" ht="16.95" customHeight="1" x14ac:dyDescent="0.3">
      <c r="A48" s="6"/>
      <c r="B48" s="9"/>
      <c r="C48" s="9" t="s">
        <v>45</v>
      </c>
      <c r="D48" s="20">
        <v>55.667480770034999</v>
      </c>
      <c r="E48" s="20">
        <v>3.3698084315335999</v>
      </c>
      <c r="F48" s="20">
        <v>0</v>
      </c>
      <c r="G48" s="20">
        <v>0</v>
      </c>
      <c r="H48" s="20">
        <v>59.037289201568001</v>
      </c>
    </row>
    <row r="49" spans="1:8" ht="16.95" customHeight="1" x14ac:dyDescent="0.3">
      <c r="A49" s="6"/>
      <c r="B49" s="9"/>
      <c r="C49" s="9" t="s">
        <v>46</v>
      </c>
      <c r="D49" s="20">
        <v>2544.1551556354002</v>
      </c>
      <c r="E49" s="20">
        <v>171.86023000821001</v>
      </c>
      <c r="F49" s="20">
        <v>0</v>
      </c>
      <c r="G49" s="20">
        <v>0</v>
      </c>
      <c r="H49" s="20">
        <v>2716.0153856436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6.8032251545291</v>
      </c>
      <c r="H51" s="20">
        <v>6.8032251545291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62.077499234812997</v>
      </c>
      <c r="E52" s="20">
        <v>3.7977648032145002</v>
      </c>
      <c r="F52" s="20">
        <v>0</v>
      </c>
      <c r="G52" s="20">
        <v>0</v>
      </c>
      <c r="H52" s="20">
        <v>65.875264038026998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37.19074975142</v>
      </c>
      <c r="H53" s="20">
        <v>37.19074975142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0.58382352941175997</v>
      </c>
      <c r="H54" s="20">
        <v>0.58382352941175997</v>
      </c>
    </row>
    <row r="55" spans="1:8" ht="31.2" x14ac:dyDescent="0.3">
      <c r="A55" s="6">
        <v>10</v>
      </c>
      <c r="B55" s="6" t="s">
        <v>50</v>
      </c>
      <c r="C55" s="7" t="s">
        <v>56</v>
      </c>
      <c r="D55" s="20">
        <v>10.4821776</v>
      </c>
      <c r="E55" s="20">
        <v>0.68778720000000004</v>
      </c>
      <c r="F55" s="20">
        <v>0</v>
      </c>
      <c r="G55" s="20">
        <v>0.38382352941176001</v>
      </c>
      <c r="H55" s="20">
        <v>11.553788329412001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12.016926851921999</v>
      </c>
      <c r="H56" s="20">
        <v>12.016926851921999</v>
      </c>
    </row>
    <row r="57" spans="1:8" ht="16.95" customHeight="1" x14ac:dyDescent="0.3">
      <c r="A57" s="6"/>
      <c r="B57" s="9"/>
      <c r="C57" s="9" t="s">
        <v>58</v>
      </c>
      <c r="D57" s="20">
        <v>72.559676834813004</v>
      </c>
      <c r="E57" s="20">
        <v>4.4855520032145</v>
      </c>
      <c r="F57" s="20">
        <v>0</v>
      </c>
      <c r="G57" s="20">
        <v>56.978548816695003</v>
      </c>
      <c r="H57" s="20">
        <v>134.02377765471999</v>
      </c>
    </row>
    <row r="58" spans="1:8" ht="16.95" customHeight="1" x14ac:dyDescent="0.3">
      <c r="A58" s="6"/>
      <c r="B58" s="9"/>
      <c r="C58" s="9" t="s">
        <v>59</v>
      </c>
      <c r="D58" s="20">
        <v>2616.7148324701998</v>
      </c>
      <c r="E58" s="20">
        <v>176.34578201143</v>
      </c>
      <c r="F58" s="20">
        <v>0</v>
      </c>
      <c r="G58" s="20">
        <v>56.978548816695003</v>
      </c>
      <c r="H58" s="20">
        <v>2850.0391632983001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2616.7148324701998</v>
      </c>
      <c r="E62" s="20">
        <v>176.34578201143</v>
      </c>
      <c r="F62" s="20">
        <v>0</v>
      </c>
      <c r="G62" s="20">
        <v>56.978548816695003</v>
      </c>
      <c r="H62" s="20">
        <v>2850.0391632983001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128.96499386183999</v>
      </c>
      <c r="H64" s="20">
        <v>128.96499386183999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39.431593242741002</v>
      </c>
      <c r="H65" s="20">
        <v>39.431593242741002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98.860445487044998</v>
      </c>
      <c r="H66" s="20">
        <v>98.860445487044998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267.25703259162998</v>
      </c>
      <c r="H67" s="20">
        <v>267.25703259162998</v>
      </c>
    </row>
    <row r="68" spans="1:8" ht="16.95" customHeight="1" x14ac:dyDescent="0.3">
      <c r="A68" s="6"/>
      <c r="B68" s="9"/>
      <c r="C68" s="9" t="s">
        <v>76</v>
      </c>
      <c r="D68" s="20">
        <v>2616.7148324701998</v>
      </c>
      <c r="E68" s="20">
        <v>176.34578201143</v>
      </c>
      <c r="F68" s="20">
        <v>0</v>
      </c>
      <c r="G68" s="20">
        <v>324.23558140832</v>
      </c>
      <c r="H68" s="20">
        <v>3117.29619589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78.501444974105993</v>
      </c>
      <c r="E70" s="20">
        <f>E68 * 3%</f>
        <v>5.2903734603428996</v>
      </c>
      <c r="F70" s="20">
        <f>F68 * 3%</f>
        <v>0</v>
      </c>
      <c r="G70" s="20">
        <f>G68 * 3%</f>
        <v>9.7270674422496004</v>
      </c>
      <c r="H70" s="20">
        <f>SUM(D70:G70)</f>
        <v>93.518885876698505</v>
      </c>
    </row>
    <row r="71" spans="1:8" ht="16.95" customHeight="1" x14ac:dyDescent="0.3">
      <c r="A71" s="6"/>
      <c r="B71" s="9"/>
      <c r="C71" s="9" t="s">
        <v>72</v>
      </c>
      <c r="D71" s="20">
        <f>D70</f>
        <v>78.501444974105993</v>
      </c>
      <c r="E71" s="20">
        <f>E70</f>
        <v>5.2903734603428996</v>
      </c>
      <c r="F71" s="20">
        <f>F70</f>
        <v>0</v>
      </c>
      <c r="G71" s="20">
        <f>G70</f>
        <v>9.7270674422496004</v>
      </c>
      <c r="H71" s="20">
        <f>SUM(D71:G71)</f>
        <v>93.518885876698505</v>
      </c>
    </row>
    <row r="72" spans="1:8" ht="16.95" customHeight="1" x14ac:dyDescent="0.3">
      <c r="A72" s="6"/>
      <c r="B72" s="9"/>
      <c r="C72" s="9" t="s">
        <v>71</v>
      </c>
      <c r="D72" s="20">
        <f>D71 + D68</f>
        <v>2695.2162774443059</v>
      </c>
      <c r="E72" s="20">
        <f>E71 + E68</f>
        <v>181.63615547177289</v>
      </c>
      <c r="F72" s="20">
        <f>F71 + F68</f>
        <v>0</v>
      </c>
      <c r="G72" s="20">
        <f>G71 + G68</f>
        <v>333.96264885056962</v>
      </c>
      <c r="H72" s="20">
        <f>SUM(D72:G72)</f>
        <v>3210.8150817666483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539.04325548886118</v>
      </c>
      <c r="E74" s="20">
        <f>E72 * 20%</f>
        <v>36.32723109435458</v>
      </c>
      <c r="F74" s="20">
        <f>F72 * 20%</f>
        <v>0</v>
      </c>
      <c r="G74" s="20">
        <f>G72 * 20%</f>
        <v>66.79252977011393</v>
      </c>
      <c r="H74" s="20">
        <f>SUM(D74:G74)</f>
        <v>642.16301635332968</v>
      </c>
    </row>
    <row r="75" spans="1:8" ht="16.95" customHeight="1" x14ac:dyDescent="0.3">
      <c r="A75" s="6"/>
      <c r="B75" s="9"/>
      <c r="C75" s="9" t="s">
        <v>67</v>
      </c>
      <c r="D75" s="20">
        <f>D74</f>
        <v>539.04325548886118</v>
      </c>
      <c r="E75" s="20">
        <f>E74</f>
        <v>36.32723109435458</v>
      </c>
      <c r="F75" s="20">
        <f>F74</f>
        <v>0</v>
      </c>
      <c r="G75" s="20">
        <f>G74</f>
        <v>66.79252977011393</v>
      </c>
      <c r="H75" s="20">
        <f>SUM(D75:G75)</f>
        <v>642.16301635332968</v>
      </c>
    </row>
    <row r="76" spans="1:8" ht="16.95" customHeight="1" x14ac:dyDescent="0.3">
      <c r="A76" s="6"/>
      <c r="B76" s="9"/>
      <c r="C76" s="9" t="s">
        <v>66</v>
      </c>
      <c r="D76" s="20">
        <f>D75 + D72</f>
        <v>3234.2595329331671</v>
      </c>
      <c r="E76" s="20">
        <f>E75 + E72</f>
        <v>217.96338656612747</v>
      </c>
      <c r="F76" s="20">
        <f>F75 + F72</f>
        <v>0</v>
      </c>
      <c r="G76" s="20">
        <f>G75 + G72</f>
        <v>400.75517862068352</v>
      </c>
      <c r="H76" s="20">
        <f>SUM(D76:G76)</f>
        <v>3852.9780981199783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2094.7464983947998</v>
      </c>
      <c r="E13" s="19">
        <v>142.65512745903001</v>
      </c>
      <c r="F13" s="19">
        <v>0</v>
      </c>
      <c r="G13" s="19">
        <v>0</v>
      </c>
      <c r="H13" s="19">
        <v>2237.4016258537999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2094.7464983947998</v>
      </c>
      <c r="E14" s="19">
        <v>142.65512745903001</v>
      </c>
      <c r="F14" s="19">
        <v>0</v>
      </c>
      <c r="G14" s="19">
        <v>0</v>
      </c>
      <c r="H14" s="19">
        <v>2237.4016258537999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89</v>
      </c>
      <c r="D13" s="19">
        <v>0</v>
      </c>
      <c r="E13" s="19">
        <v>0</v>
      </c>
      <c r="F13" s="19">
        <v>0</v>
      </c>
      <c r="G13" s="19">
        <v>6.8032251545291</v>
      </c>
      <c r="H13" s="19">
        <v>6.8032251545291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6.8032251545291</v>
      </c>
      <c r="H14" s="19">
        <v>6.8032251545291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128.96499386183999</v>
      </c>
      <c r="H13" s="19">
        <v>128.96499386183999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128.96499386183999</v>
      </c>
      <c r="H14" s="19">
        <v>128.96499386183999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393.74117647059001</v>
      </c>
      <c r="E13" s="19">
        <v>25.835294117646999</v>
      </c>
      <c r="F13" s="19">
        <v>0</v>
      </c>
      <c r="G13" s="19">
        <v>0</v>
      </c>
      <c r="H13" s="19">
        <v>419.57647058822999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393.74117647059001</v>
      </c>
      <c r="E14" s="19">
        <v>25.835294117646999</v>
      </c>
      <c r="F14" s="19">
        <v>0</v>
      </c>
      <c r="G14" s="19">
        <v>0</v>
      </c>
      <c r="H14" s="19">
        <v>419.57647058822999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0.58382352941175997</v>
      </c>
      <c r="H13" s="19">
        <v>0.58382352941175997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0.58382352941175997</v>
      </c>
      <c r="H14" s="19">
        <v>0.58382352941175997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100</v>
      </c>
      <c r="D13" s="19">
        <v>0</v>
      </c>
      <c r="E13" s="19">
        <v>0</v>
      </c>
      <c r="F13" s="19">
        <v>0</v>
      </c>
      <c r="G13" s="19">
        <v>39.431593242741002</v>
      </c>
      <c r="H13" s="19">
        <v>39.431593242741002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39.431593242741002</v>
      </c>
      <c r="H14" s="19">
        <v>39.431593242741002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2025-11-19T07:55:23Z</dcterms:modified>
</cp:coreProperties>
</file>